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1545" windowWidth="11880" windowHeight="6600" tabRatio="879" activeTab="1"/>
  </bookViews>
  <sheets>
    <sheet name="Devis de masse F-GDYN" sheetId="53655" r:id="rId1"/>
    <sheet name="Paramètres F-GDYN" sheetId="53656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53655"/>
  <c r="F16" s="1"/>
  <c r="E10"/>
  <c r="F24"/>
  <c r="F22"/>
  <c r="F21"/>
  <c r="F20"/>
  <c r="F19"/>
  <c r="F18"/>
  <c r="F17"/>
  <c r="D15"/>
  <c r="F15" s="1"/>
  <c r="F14"/>
  <c r="F23" l="1"/>
  <c r="F25" s="1"/>
  <c r="D23"/>
  <c r="D25" s="1"/>
  <c r="D26" l="1"/>
  <c r="D27"/>
  <c r="J19" s="1"/>
  <c r="M19"/>
</calcChain>
</file>

<file path=xl/sharedStrings.xml><?xml version="1.0" encoding="utf-8"?>
<sst xmlns="http://schemas.openxmlformats.org/spreadsheetml/2006/main" count="111" uniqueCount="87">
  <si>
    <t>DEVIS DE MASSE ET DE CENTRAGE</t>
  </si>
  <si>
    <t>160 Cv</t>
  </si>
  <si>
    <t>Devis de masse et de centrage en date du :</t>
  </si>
  <si>
    <t>CG</t>
  </si>
  <si>
    <t>Masse</t>
  </si>
  <si>
    <t>Devis de centrage</t>
  </si>
  <si>
    <t>Bras levier</t>
  </si>
  <si>
    <t>Moment</t>
  </si>
  <si>
    <t>Masse maxi.</t>
  </si>
  <si>
    <t>(kg)</t>
  </si>
  <si>
    <t>(m)</t>
  </si>
  <si>
    <t>(kg.m)</t>
  </si>
  <si>
    <t>Masse à vide</t>
  </si>
  <si>
    <t>Pilote</t>
  </si>
  <si>
    <t>Co-pilote</t>
  </si>
  <si>
    <t>Masse totale en charge</t>
  </si>
  <si>
    <t>Démarrage, Taxi, Déc.(-5L)</t>
  </si>
  <si>
    <t>Masse au décollage</t>
  </si>
  <si>
    <t>Charge utile restante</t>
  </si>
  <si>
    <t>Effets sur le vol</t>
  </si>
  <si>
    <t>+</t>
  </si>
  <si>
    <t>Stabilité</t>
  </si>
  <si>
    <t>-</t>
  </si>
  <si>
    <t>Maniabilité</t>
  </si>
  <si>
    <t>Braquage gouvernes / Traînée / Consommation</t>
  </si>
  <si>
    <t>F-GDYN    DR400-140B</t>
  </si>
  <si>
    <t>* Masse maxi. Soute à bagages 40 kg</t>
  </si>
  <si>
    <t>Bagages*</t>
  </si>
  <si>
    <t>Phases de vol</t>
  </si>
  <si>
    <t>Volets</t>
  </si>
  <si>
    <t>Régime</t>
  </si>
  <si>
    <t>V.I.</t>
  </si>
  <si>
    <t>V.Z.</t>
  </si>
  <si>
    <t>Observations</t>
  </si>
  <si>
    <t>Décollage</t>
  </si>
  <si>
    <t>Montée normale</t>
  </si>
  <si>
    <t>Montée Vz Max</t>
  </si>
  <si>
    <t>Montée pente max</t>
  </si>
  <si>
    <t>Montée initiale</t>
  </si>
  <si>
    <t>Croisière 75% (2000')</t>
  </si>
  <si>
    <t>Croisière 60% (2000')</t>
  </si>
  <si>
    <t>Attente</t>
  </si>
  <si>
    <t>Approche palier</t>
  </si>
  <si>
    <t>Approche descente 1,45 Vs</t>
  </si>
  <si>
    <t>Longue finale 1,3 Vso sans vent</t>
  </si>
  <si>
    <t>Finale 1,3 Vso sans vent</t>
  </si>
  <si>
    <t>Atterrissage court sans vent</t>
  </si>
  <si>
    <t>Descente VNO</t>
  </si>
  <si>
    <t>Descente à V.I. croisière</t>
  </si>
  <si>
    <t>DR400-140B (160 CV)</t>
  </si>
  <si>
    <t>Essence : 110 L + 50 L (100 L + 50 L utilisables)</t>
  </si>
  <si>
    <t>1er cran</t>
  </si>
  <si>
    <t>0°</t>
  </si>
  <si>
    <t>2ème cran (à 400')</t>
  </si>
  <si>
    <t>Plein gaz (2250 mini)</t>
  </si>
  <si>
    <t>Plein gaz</t>
  </si>
  <si>
    <t>+ ou - 1900</t>
  </si>
  <si>
    <t>+ ou - 2000</t>
  </si>
  <si>
    <t>+ ou - 1700</t>
  </si>
  <si>
    <t>à la demande</t>
  </si>
  <si>
    <t>100/110</t>
  </si>
  <si>
    <t>215/220</t>
  </si>
  <si>
    <t>205/210</t>
  </si>
  <si>
    <t>130/120</t>
  </si>
  <si>
    <t>Rotation</t>
  </si>
  <si>
    <t>H = 300'</t>
  </si>
  <si>
    <t>H = 500' (PE = off)</t>
  </si>
  <si>
    <t>H = 200'</t>
  </si>
  <si>
    <t>33 L/h</t>
  </si>
  <si>
    <t>28 L/h</t>
  </si>
  <si>
    <t>Vent arr.</t>
  </si>
  <si>
    <t>Base (300/400')</t>
  </si>
  <si>
    <t>Jusqu'à H = 400'</t>
  </si>
  <si>
    <t>En courte</t>
  </si>
  <si>
    <t>à 200'</t>
  </si>
  <si>
    <t>- 500'/mn</t>
  </si>
  <si>
    <t>Régime maxi à ne pas dépasser : 2700 t/mn</t>
  </si>
  <si>
    <t>Finesse maxi : 9,3 à 145 km/h</t>
  </si>
  <si>
    <t>Vent traversier max : 22 kts</t>
  </si>
  <si>
    <t>Vs lisse = 100 km/h</t>
  </si>
  <si>
    <t>Vs 1er cran = 95 km/h</t>
  </si>
  <si>
    <t>Vs 2ème cran = 87 km/h</t>
  </si>
  <si>
    <t>Masse maxi 1000 kg</t>
  </si>
  <si>
    <t>Passager arrière 1</t>
  </si>
  <si>
    <t>Passager arrière 2</t>
  </si>
  <si>
    <t>Réservoir secondaire 50L</t>
  </si>
  <si>
    <r>
      <t xml:space="preserve">Réservoir principal 110 L </t>
    </r>
    <r>
      <rPr>
        <u/>
        <sz val="10"/>
        <color rgb="FFFF0000"/>
        <rFont val="Calibri"/>
        <family val="2"/>
        <scheme val="minor"/>
      </rPr>
      <t>(</t>
    </r>
    <r>
      <rPr>
        <b/>
        <u/>
        <sz val="10"/>
        <color rgb="FFFF0000"/>
        <rFont val="Calibri"/>
        <family val="2"/>
        <scheme val="minor"/>
      </rPr>
      <t>utilisable 100 L</t>
    </r>
    <r>
      <rPr>
        <sz val="10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</si>
</sst>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32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indexed="48"/>
      <name val="Arial"/>
      <family val="2"/>
    </font>
    <font>
      <b/>
      <sz val="12"/>
      <color indexed="16"/>
      <name val="Arial"/>
      <family val="2"/>
    </font>
    <font>
      <b/>
      <sz val="10"/>
      <color indexed="60"/>
      <name val="Arial"/>
      <family val="2"/>
    </font>
    <font>
      <b/>
      <sz val="16"/>
      <color indexed="16"/>
      <name val="Arial"/>
      <family val="2"/>
    </font>
    <font>
      <b/>
      <sz val="16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color rgb="FFFF0000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sz val="10"/>
      <color indexed="48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indexed="22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1"/>
      <color indexed="55"/>
      <name val="Calibri"/>
      <family val="2"/>
      <scheme val="minor"/>
    </font>
    <font>
      <b/>
      <sz val="11"/>
      <color indexed="60"/>
      <name val="Calibri"/>
      <family val="2"/>
      <scheme val="minor"/>
    </font>
    <font>
      <b/>
      <sz val="11"/>
      <color indexed="48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indexed="9"/>
      <name val="Calibri"/>
      <family val="2"/>
      <scheme val="minor"/>
    </font>
    <font>
      <sz val="16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i/>
      <sz val="11"/>
      <color indexed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4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1" fillId="0" borderId="0" xfId="0" applyFont="1" applyProtection="1"/>
    <xf numFmtId="0" fontId="3" fillId="0" borderId="0" xfId="0" applyFont="1" applyAlignment="1" applyProtection="1">
      <alignment vertical="top"/>
    </xf>
    <xf numFmtId="2" fontId="1" fillId="0" borderId="0" xfId="0" applyNumberFormat="1" applyFont="1" applyBorder="1" applyAlignment="1" applyProtection="1">
      <alignment horizontal="center"/>
    </xf>
    <xf numFmtId="0" fontId="0" fillId="0" borderId="6" xfId="0" applyBorder="1" applyProtection="1"/>
    <xf numFmtId="0" fontId="1" fillId="0" borderId="7" xfId="0" quotePrefix="1" applyFont="1" applyBorder="1" applyAlignment="1" applyProtection="1">
      <alignment horizontal="left"/>
    </xf>
    <xf numFmtId="0" fontId="6" fillId="0" borderId="6" xfId="0" applyFont="1" applyBorder="1" applyProtection="1"/>
    <xf numFmtId="0" fontId="6" fillId="0" borderId="6" xfId="0" quotePrefix="1" applyFont="1" applyBorder="1" applyAlignment="1" applyProtection="1">
      <alignment horizontal="left"/>
    </xf>
    <xf numFmtId="16" fontId="0" fillId="0" borderId="0" xfId="0" applyNumberFormat="1" applyBorder="1" applyProtection="1"/>
    <xf numFmtId="0" fontId="4" fillId="2" borderId="0" xfId="0" applyFont="1" applyFill="1" applyBorder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2" fontId="0" fillId="0" borderId="0" xfId="0" applyNumberFormat="1" applyProtection="1"/>
    <xf numFmtId="0" fontId="2" fillId="0" borderId="21" xfId="0" quotePrefix="1" applyFont="1" applyBorder="1" applyAlignment="1" applyProtection="1">
      <alignment horizontal="left"/>
    </xf>
    <xf numFmtId="0" fontId="0" fillId="0" borderId="8" xfId="0" applyBorder="1" applyProtection="1"/>
    <xf numFmtId="0" fontId="5" fillId="5" borderId="3" xfId="0" applyFont="1" applyFill="1" applyBorder="1" applyProtection="1"/>
    <xf numFmtId="0" fontId="8" fillId="4" borderId="10" xfId="0" applyFont="1" applyFill="1" applyBorder="1" applyProtection="1">
      <protection locked="0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Protection="1"/>
    <xf numFmtId="2" fontId="2" fillId="0" borderId="0" xfId="0" applyNumberFormat="1" applyFont="1" applyBorder="1" applyAlignment="1" applyProtection="1">
      <alignment horizontal="center"/>
    </xf>
    <xf numFmtId="2" fontId="2" fillId="2" borderId="0" xfId="0" applyNumberFormat="1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3" fillId="2" borderId="0" xfId="0" quotePrefix="1" applyFont="1" applyFill="1" applyBorder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12" fillId="7" borderId="10" xfId="0" applyFont="1" applyFill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0" xfId="0" quotePrefix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0" xfId="0" applyFont="1" applyFill="1" applyBorder="1"/>
    <xf numFmtId="0" fontId="1" fillId="0" borderId="0" xfId="0" applyFont="1" applyBorder="1"/>
    <xf numFmtId="0" fontId="12" fillId="7" borderId="37" xfId="0" applyFont="1" applyFill="1" applyBorder="1" applyAlignment="1">
      <alignment horizontal="center"/>
    </xf>
    <xf numFmtId="0" fontId="12" fillId="7" borderId="38" xfId="0" applyFont="1" applyFill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1" fillId="0" borderId="38" xfId="0" quotePrefix="1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11" fillId="0" borderId="42" xfId="0" applyFont="1" applyBorder="1" applyAlignment="1">
      <alignment horizontal="center"/>
    </xf>
    <xf numFmtId="0" fontId="12" fillId="8" borderId="37" xfId="0" applyFont="1" applyFill="1" applyBorder="1"/>
    <xf numFmtId="0" fontId="12" fillId="8" borderId="39" xfId="0" applyFont="1" applyFill="1" applyBorder="1"/>
    <xf numFmtId="0" fontId="12" fillId="8" borderId="40" xfId="0" applyFont="1" applyFill="1" applyBorder="1"/>
    <xf numFmtId="14" fontId="9" fillId="6" borderId="7" xfId="0" applyNumberFormat="1" applyFont="1" applyFill="1" applyBorder="1" applyAlignment="1" applyProtection="1">
      <alignment horizontal="center" vertical="center"/>
      <protection locked="0"/>
    </xf>
    <xf numFmtId="0" fontId="10" fillId="6" borderId="3" xfId="0" applyFont="1" applyFill="1" applyBorder="1" applyAlignment="1" applyProtection="1">
      <alignment horizontal="center" vertical="center"/>
      <protection locked="0"/>
    </xf>
    <xf numFmtId="0" fontId="7" fillId="3" borderId="4" xfId="0" applyFont="1" applyFill="1" applyBorder="1" applyAlignment="1" applyProtection="1">
      <alignment horizontal="center" vertical="center"/>
    </xf>
    <xf numFmtId="0" fontId="0" fillId="0" borderId="7" xfId="0" applyBorder="1" applyAlignment="1">
      <alignment horizontal="center" vertical="center"/>
    </xf>
    <xf numFmtId="0" fontId="12" fillId="8" borderId="32" xfId="0" applyFont="1" applyFill="1" applyBorder="1" applyAlignment="1">
      <alignment horizontal="center"/>
    </xf>
    <xf numFmtId="0" fontId="12" fillId="8" borderId="33" xfId="0" applyFont="1" applyFill="1" applyBorder="1" applyAlignment="1">
      <alignment horizontal="center"/>
    </xf>
    <xf numFmtId="0" fontId="12" fillId="8" borderId="34" xfId="0" applyFont="1" applyFill="1" applyBorder="1" applyAlignment="1">
      <alignment horizontal="center"/>
    </xf>
    <xf numFmtId="0" fontId="12" fillId="8" borderId="35" xfId="0" applyFont="1" applyFill="1" applyBorder="1" applyAlignment="1">
      <alignment horizontal="center"/>
    </xf>
    <xf numFmtId="0" fontId="12" fillId="8" borderId="6" xfId="0" applyFont="1" applyFill="1" applyBorder="1" applyAlignment="1">
      <alignment horizontal="center"/>
    </xf>
    <xf numFmtId="0" fontId="12" fillId="8" borderId="36" xfId="0" applyFont="1" applyFill="1" applyBorder="1" applyAlignment="1">
      <alignment horizontal="center"/>
    </xf>
    <xf numFmtId="0" fontId="13" fillId="0" borderId="5" xfId="0" applyFont="1" applyBorder="1" applyProtection="1"/>
    <xf numFmtId="0" fontId="13" fillId="0" borderId="5" xfId="0" quotePrefix="1" applyFont="1" applyBorder="1" applyAlignment="1" applyProtection="1">
      <alignment horizontal="left"/>
    </xf>
    <xf numFmtId="0" fontId="13" fillId="0" borderId="5" xfId="0" applyFont="1" applyBorder="1" applyAlignment="1" applyProtection="1">
      <alignment horizontal="left"/>
    </xf>
    <xf numFmtId="0" fontId="16" fillId="0" borderId="5" xfId="0" quotePrefix="1" applyFont="1" applyBorder="1" applyAlignment="1" applyProtection="1">
      <alignment horizontal="left"/>
    </xf>
    <xf numFmtId="0" fontId="19" fillId="5" borderId="4" xfId="0" applyFont="1" applyFill="1" applyBorder="1" applyProtection="1"/>
    <xf numFmtId="0" fontId="21" fillId="3" borderId="0" xfId="0" applyFont="1" applyFill="1" applyBorder="1" applyAlignment="1" applyProtection="1">
      <alignment horizontal="right"/>
    </xf>
    <xf numFmtId="0" fontId="22" fillId="3" borderId="0" xfId="0" quotePrefix="1" applyFont="1" applyFill="1" applyBorder="1" applyAlignment="1" applyProtection="1">
      <alignment horizontal="left"/>
    </xf>
    <xf numFmtId="0" fontId="12" fillId="3" borderId="13" xfId="0" applyFont="1" applyFill="1" applyBorder="1" applyAlignment="1" applyProtection="1">
      <alignment horizontal="center" vertical="center"/>
    </xf>
    <xf numFmtId="0" fontId="12" fillId="3" borderId="14" xfId="0" applyFont="1" applyFill="1" applyBorder="1" applyAlignment="1" applyProtection="1">
      <alignment horizontal="center" vertical="center"/>
    </xf>
    <xf numFmtId="0" fontId="12" fillId="3" borderId="15" xfId="0" applyFont="1" applyFill="1" applyBorder="1" applyAlignment="1" applyProtection="1">
      <alignment horizontal="center" vertical="center"/>
    </xf>
    <xf numFmtId="0" fontId="23" fillId="5" borderId="4" xfId="0" applyFont="1" applyFill="1" applyBorder="1" applyProtection="1"/>
    <xf numFmtId="0" fontId="23" fillId="5" borderId="3" xfId="0" applyFont="1" applyFill="1" applyBorder="1" applyProtection="1"/>
    <xf numFmtId="0" fontId="12" fillId="3" borderId="16" xfId="0" applyFont="1" applyFill="1" applyBorder="1" applyAlignment="1" applyProtection="1">
      <alignment horizontal="center" vertical="center"/>
    </xf>
    <xf numFmtId="0" fontId="12" fillId="3" borderId="8" xfId="0" applyFont="1" applyFill="1" applyBorder="1" applyAlignment="1" applyProtection="1">
      <alignment horizontal="center" vertical="center"/>
    </xf>
    <xf numFmtId="0" fontId="12" fillId="3" borderId="17" xfId="0" applyFont="1" applyFill="1" applyBorder="1" applyAlignment="1" applyProtection="1">
      <alignment horizontal="center" vertical="center"/>
    </xf>
    <xf numFmtId="2" fontId="17" fillId="0" borderId="10" xfId="0" applyNumberFormat="1" applyFont="1" applyBorder="1" applyAlignment="1" applyProtection="1">
      <alignment horizontal="center"/>
    </xf>
    <xf numFmtId="2" fontId="24" fillId="0" borderId="18" xfId="0" applyNumberFormat="1" applyFont="1" applyBorder="1" applyAlignment="1" applyProtection="1">
      <alignment horizontal="center"/>
    </xf>
    <xf numFmtId="2" fontId="17" fillId="0" borderId="1" xfId="0" applyNumberFormat="1" applyFont="1" applyBorder="1" applyAlignment="1" applyProtection="1">
      <alignment horizontal="center"/>
    </xf>
    <xf numFmtId="2" fontId="25" fillId="4" borderId="10" xfId="0" applyNumberFormat="1" applyFont="1" applyFill="1" applyBorder="1" applyAlignment="1" applyProtection="1">
      <alignment horizontal="center"/>
      <protection locked="0"/>
    </xf>
    <xf numFmtId="2" fontId="26" fillId="0" borderId="10" xfId="0" applyNumberFormat="1" applyFont="1" applyBorder="1" applyAlignment="1" applyProtection="1">
      <alignment horizontal="center"/>
    </xf>
    <xf numFmtId="2" fontId="20" fillId="0" borderId="2" xfId="0" applyNumberFormat="1" applyFont="1" applyBorder="1" applyAlignment="1" applyProtection="1">
      <alignment horizontal="center"/>
    </xf>
    <xf numFmtId="2" fontId="20" fillId="3" borderId="11" xfId="0" applyNumberFormat="1" applyFont="1" applyFill="1" applyBorder="1" applyAlignment="1" applyProtection="1">
      <alignment horizontal="center"/>
    </xf>
    <xf numFmtId="2" fontId="20" fillId="0" borderId="3" xfId="0" applyNumberFormat="1" applyFont="1" applyBorder="1" applyAlignment="1" applyProtection="1">
      <alignment horizontal="center"/>
    </xf>
    <xf numFmtId="2" fontId="17" fillId="0" borderId="2" xfId="0" applyNumberFormat="1" applyFont="1" applyBorder="1" applyAlignment="1" applyProtection="1">
      <alignment horizontal="center"/>
    </xf>
    <xf numFmtId="2" fontId="24" fillId="0" borderId="11" xfId="0" applyNumberFormat="1" applyFont="1" applyBorder="1" applyAlignment="1" applyProtection="1">
      <alignment horizontal="center"/>
    </xf>
    <xf numFmtId="2" fontId="17" fillId="0" borderId="3" xfId="0" applyNumberFormat="1" applyFont="1" applyBorder="1" applyAlignment="1" applyProtection="1">
      <alignment horizontal="center"/>
    </xf>
    <xf numFmtId="2" fontId="27" fillId="2" borderId="11" xfId="0" applyNumberFormat="1" applyFont="1" applyFill="1" applyBorder="1" applyAlignment="1" applyProtection="1">
      <alignment horizontal="center"/>
    </xf>
    <xf numFmtId="2" fontId="17" fillId="3" borderId="11" xfId="0" applyNumberFormat="1" applyFont="1" applyFill="1" applyBorder="1" applyProtection="1"/>
    <xf numFmtId="2" fontId="20" fillId="0" borderId="12" xfId="0" applyNumberFormat="1" applyFont="1" applyBorder="1" applyAlignment="1" applyProtection="1">
      <alignment horizontal="center"/>
    </xf>
    <xf numFmtId="2" fontId="28" fillId="2" borderId="0" xfId="0" applyNumberFormat="1" applyFont="1" applyFill="1" applyBorder="1" applyAlignment="1" applyProtection="1">
      <alignment horizontal="centerContinuous"/>
    </xf>
    <xf numFmtId="164" fontId="20" fillId="0" borderId="19" xfId="0" applyNumberFormat="1" applyFont="1" applyBorder="1" applyAlignment="1" applyProtection="1">
      <alignment horizontal="center"/>
    </xf>
    <xf numFmtId="0" fontId="18" fillId="0" borderId="4" xfId="0" quotePrefix="1" applyFont="1" applyBorder="1" applyAlignment="1" applyProtection="1">
      <alignment horizontal="left"/>
    </xf>
    <xf numFmtId="0" fontId="13" fillId="0" borderId="20" xfId="0" applyFont="1" applyBorder="1" applyAlignment="1" applyProtection="1">
      <alignment horizontal="left"/>
    </xf>
    <xf numFmtId="0" fontId="13" fillId="0" borderId="9" xfId="0" applyFont="1" applyBorder="1" applyProtection="1"/>
    <xf numFmtId="0" fontId="13" fillId="0" borderId="9" xfId="0" applyFont="1" applyBorder="1" applyAlignment="1" applyProtection="1">
      <alignment horizontal="left"/>
    </xf>
    <xf numFmtId="0" fontId="29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/>
    </xf>
    <xf numFmtId="0" fontId="17" fillId="0" borderId="0" xfId="0" applyFont="1" applyBorder="1" applyProtection="1"/>
    <xf numFmtId="0" fontId="30" fillId="0" borderId="0" xfId="0" applyFont="1" applyBorder="1" applyAlignment="1" applyProtection="1">
      <alignment horizontal="center" vertical="center"/>
    </xf>
    <xf numFmtId="0" fontId="17" fillId="0" borderId="22" xfId="0" quotePrefix="1" applyFont="1" applyBorder="1" applyAlignment="1" applyProtection="1">
      <alignment horizontal="center" vertical="center"/>
    </xf>
    <xf numFmtId="0" fontId="20" fillId="0" borderId="28" xfId="0" applyFont="1" applyBorder="1" applyAlignment="1" applyProtection="1">
      <alignment horizontal="center" vertical="center"/>
    </xf>
    <xf numFmtId="0" fontId="20" fillId="0" borderId="29" xfId="0" applyFont="1" applyBorder="1" applyAlignment="1" applyProtection="1">
      <alignment horizontal="center" vertical="center"/>
    </xf>
    <xf numFmtId="0" fontId="17" fillId="0" borderId="12" xfId="0" quotePrefix="1" applyFont="1" applyBorder="1" applyAlignment="1" applyProtection="1">
      <alignment horizontal="center" vertical="center"/>
    </xf>
    <xf numFmtId="0" fontId="17" fillId="0" borderId="23" xfId="0" quotePrefix="1" applyFont="1" applyBorder="1" applyAlignment="1" applyProtection="1">
      <alignment horizontal="center" vertical="center"/>
    </xf>
    <xf numFmtId="0" fontId="20" fillId="0" borderId="27" xfId="0" applyFont="1" applyBorder="1" applyAlignment="1" applyProtection="1">
      <alignment horizontal="center" vertical="center"/>
    </xf>
    <xf numFmtId="0" fontId="20" fillId="0" borderId="6" xfId="0" applyFont="1" applyBorder="1" applyAlignment="1" applyProtection="1">
      <alignment horizontal="center" vertical="center"/>
    </xf>
    <xf numFmtId="0" fontId="17" fillId="0" borderId="24" xfId="0" quotePrefix="1" applyFont="1" applyBorder="1" applyAlignment="1" applyProtection="1">
      <alignment horizontal="center" vertical="center"/>
    </xf>
    <xf numFmtId="0" fontId="17" fillId="0" borderId="25" xfId="0" quotePrefix="1" applyFont="1" applyBorder="1" applyAlignment="1" applyProtection="1">
      <alignment horizontal="center" vertical="center"/>
    </xf>
    <xf numFmtId="0" fontId="20" fillId="0" borderId="30" xfId="0" applyFont="1" applyBorder="1" applyAlignment="1" applyProtection="1">
      <alignment horizontal="center" vertical="center"/>
    </xf>
    <xf numFmtId="0" fontId="17" fillId="0" borderId="31" xfId="0" applyFont="1" applyBorder="1" applyAlignment="1" applyProtection="1"/>
    <xf numFmtId="0" fontId="17" fillId="0" borderId="26" xfId="0" quotePrefix="1" applyFont="1" applyBorder="1" applyAlignment="1" applyProtection="1">
      <alignment horizontal="center" vertical="center"/>
    </xf>
    <xf numFmtId="0" fontId="31" fillId="0" borderId="0" xfId="0" applyFont="1" applyFill="1" applyBorder="1" applyProtection="1"/>
  </cellXfs>
  <cellStyles count="1">
    <cellStyle name="Normal" xfId="0" builtinId="0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6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fr-FR" sz="1100">
                <a:latin typeface="+mn-lt"/>
              </a:rPr>
              <a:t>Limites de centrage</a:t>
            </a:r>
          </a:p>
        </c:rich>
      </c:tx>
      <c:layout>
        <c:manualLayout>
          <c:xMode val="edge"/>
          <c:yMode val="edge"/>
          <c:x val="0.36923113777444488"/>
          <c:y val="1.675974929363337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0769306611803898E-2"/>
          <c:y val="0.12011189566588421"/>
          <c:w val="0.88461621527213719"/>
          <c:h val="0.74581107308816874"/>
        </c:manualLayout>
      </c:layout>
      <c:scatterChart>
        <c:scatterStyle val="lineMarker"/>
        <c:ser>
          <c:idx val="0"/>
          <c:order val="0"/>
          <c:tx>
            <c:strRef>
              <c:f>'Devis de masse F-GDYN'!$L$11</c:f>
              <c:strCache>
                <c:ptCount val="1"/>
                <c:pt idx="0">
                  <c:v>Masse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'Devis de masse F-GDYN'!$J$12:$J$18</c:f>
              <c:numCache>
                <c:formatCode>General</c:formatCode>
                <c:ptCount val="7"/>
                <c:pt idx="0">
                  <c:v>0.20499999999999999</c:v>
                </c:pt>
                <c:pt idx="1">
                  <c:v>0.20499999999999999</c:v>
                </c:pt>
                <c:pt idx="2">
                  <c:v>0.42799999999999999</c:v>
                </c:pt>
                <c:pt idx="3">
                  <c:v>0.56399999999999995</c:v>
                </c:pt>
                <c:pt idx="4">
                  <c:v>0.56399999999999995</c:v>
                </c:pt>
              </c:numCache>
            </c:numRef>
          </c:xVal>
          <c:yVal>
            <c:numRef>
              <c:f>'Devis de masse F-GDYN'!$L$12:$L$21</c:f>
              <c:numCache>
                <c:formatCode>General</c:formatCode>
                <c:ptCount val="10"/>
                <c:pt idx="0">
                  <c:v>0</c:v>
                </c:pt>
                <c:pt idx="1">
                  <c:v>750</c:v>
                </c:pt>
                <c:pt idx="2">
                  <c:v>1000</c:v>
                </c:pt>
                <c:pt idx="3">
                  <c:v>1000</c:v>
                </c:pt>
                <c:pt idx="4">
                  <c:v>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F063-4DC5-8FE4-881885BF5AE4}"/>
            </c:ext>
          </c:extLst>
        </c:ser>
        <c:ser>
          <c:idx val="1"/>
          <c:order val="1"/>
          <c:tx>
            <c:strRef>
              <c:f>'Devis de masse F-GDYN'!$M$11</c:f>
              <c:strCache>
                <c:ptCount val="1"/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tar"/>
            <c:size val="10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dLbls>
            <c:numFmt formatCode="General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'Devis de masse F-GDYN'!$J$12:$J$22</c:f>
              <c:numCache>
                <c:formatCode>General</c:formatCode>
                <c:ptCount val="11"/>
                <c:pt idx="0">
                  <c:v>0.20499999999999999</c:v>
                </c:pt>
                <c:pt idx="1">
                  <c:v>0.20499999999999999</c:v>
                </c:pt>
                <c:pt idx="2">
                  <c:v>0.42799999999999999</c:v>
                </c:pt>
                <c:pt idx="3">
                  <c:v>0.56399999999999995</c:v>
                </c:pt>
                <c:pt idx="4">
                  <c:v>0.56399999999999995</c:v>
                </c:pt>
                <c:pt idx="7" formatCode="0.00">
                  <c:v>0.32281505728314241</c:v>
                </c:pt>
              </c:numCache>
            </c:numRef>
          </c:xVal>
          <c:yVal>
            <c:numRef>
              <c:f>'Devis de masse F-GDYN'!$M$12:$M$22</c:f>
              <c:numCache>
                <c:formatCode>General</c:formatCode>
                <c:ptCount val="11"/>
                <c:pt idx="7" formatCode="0.00">
                  <c:v>611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F063-4DC5-8FE4-881885BF5AE4}"/>
            </c:ext>
          </c:extLst>
        </c:ser>
        <c:axId val="105876864"/>
        <c:axId val="150377984"/>
      </c:scatterChart>
      <c:valAx>
        <c:axId val="105876864"/>
        <c:scaling>
          <c:orientation val="minMax"/>
          <c:max val="0.60000000000000064"/>
          <c:min val="0.18000000000000024"/>
        </c:scaling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Bras de levier (m)</a:t>
                </a:r>
              </a:p>
            </c:rich>
          </c:tx>
          <c:layout>
            <c:manualLayout>
              <c:xMode val="edge"/>
              <c:yMode val="edge"/>
              <c:x val="0.42500039907639636"/>
              <c:y val="0.93016886643580265"/>
            </c:manualLayout>
          </c:layout>
          <c:spPr>
            <a:noFill/>
            <a:ln w="25400">
              <a:noFill/>
            </a:ln>
          </c:spPr>
        </c:title>
        <c:numFmt formatCode="0.00" sourceLinked="0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0377984"/>
        <c:crosses val="autoZero"/>
        <c:crossBetween val="midCat"/>
        <c:minorUnit val="1.0000000000000005E-2"/>
      </c:valAx>
      <c:valAx>
        <c:axId val="150377984"/>
        <c:scaling>
          <c:orientation val="minMax"/>
          <c:max val="1100"/>
        </c:scaling>
        <c:axPos val="l"/>
        <c:majorGridlines>
          <c:spPr>
            <a:ln w="12700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Masse avion chargé (kg)</a:t>
                </a:r>
              </a:p>
            </c:rich>
          </c:tx>
          <c:layout>
            <c:manualLayout>
              <c:xMode val="edge"/>
              <c:yMode val="edge"/>
              <c:x val="9.6153936442623707E-3"/>
              <c:y val="0.2988830892151090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5876864"/>
        <c:crossesAt val="0.8"/>
        <c:crossBetween val="midCat"/>
        <c:majorUnit val="100"/>
      </c:valAx>
      <c:spPr>
        <a:solidFill>
          <a:srgbClr val="FFFF99"/>
        </a:solidFill>
        <a:ln w="12700">
          <a:solidFill>
            <a:srgbClr val="FFFF99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 orientation="landscape" horizontalDpi="180" verticalDpi="18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6</xdr:row>
      <xdr:rowOff>1</xdr:rowOff>
    </xdr:from>
    <xdr:to>
      <xdr:col>12</xdr:col>
      <xdr:colOff>895350</xdr:colOff>
      <xdr:row>23</xdr:row>
      <xdr:rowOff>171451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25</xdr:row>
      <xdr:rowOff>9525</xdr:rowOff>
    </xdr:from>
    <xdr:to>
      <xdr:col>2</xdr:col>
      <xdr:colOff>1123950</xdr:colOff>
      <xdr:row>27</xdr:row>
      <xdr:rowOff>190500</xdr:rowOff>
    </xdr:to>
    <xdr:sp macro="" textlink="">
      <xdr:nvSpPr>
        <xdr:cNvPr id="2" name="Rectangle avec flèche vers la droite 1"/>
        <xdr:cNvSpPr/>
      </xdr:nvSpPr>
      <xdr:spPr bwMode="auto">
        <a:xfrm>
          <a:off x="638175" y="4895850"/>
          <a:ext cx="3257550" cy="581025"/>
        </a:xfrm>
        <a:prstGeom prst="rightArrowCallout">
          <a:avLst/>
        </a:prstGeom>
        <a:noFill/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fr-FR" sz="1100"/>
        </a:p>
      </xdr:txBody>
    </xdr:sp>
    <xdr:clientData/>
  </xdr:twoCellAnchor>
  <xdr:twoCellAnchor>
    <xdr:from>
      <xdr:col>5</xdr:col>
      <xdr:colOff>219075</xdr:colOff>
      <xdr:row>7</xdr:row>
      <xdr:rowOff>38100</xdr:rowOff>
    </xdr:from>
    <xdr:to>
      <xdr:col>5</xdr:col>
      <xdr:colOff>523875</xdr:colOff>
      <xdr:row>7</xdr:row>
      <xdr:rowOff>152400</xdr:rowOff>
    </xdr:to>
    <xdr:cxnSp macro="">
      <xdr:nvCxnSpPr>
        <xdr:cNvPr id="4" name="Connecteur droit avec flèche 3"/>
        <xdr:cNvCxnSpPr/>
      </xdr:nvCxnSpPr>
      <xdr:spPr bwMode="auto">
        <a:xfrm flipV="1">
          <a:off x="6362700" y="1343025"/>
          <a:ext cx="304800" cy="11430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5</xdr:col>
      <xdr:colOff>209550</xdr:colOff>
      <xdr:row>8</xdr:row>
      <xdr:rowOff>28575</xdr:rowOff>
    </xdr:from>
    <xdr:to>
      <xdr:col>5</xdr:col>
      <xdr:colOff>514350</xdr:colOff>
      <xdr:row>8</xdr:row>
      <xdr:rowOff>142875</xdr:rowOff>
    </xdr:to>
    <xdr:cxnSp macro="">
      <xdr:nvCxnSpPr>
        <xdr:cNvPr id="5" name="Connecteur droit avec flèche 4"/>
        <xdr:cNvCxnSpPr/>
      </xdr:nvCxnSpPr>
      <xdr:spPr bwMode="auto">
        <a:xfrm flipV="1">
          <a:off x="6353175" y="1533525"/>
          <a:ext cx="304800" cy="11430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5</xdr:col>
      <xdr:colOff>219075</xdr:colOff>
      <xdr:row>9</xdr:row>
      <xdr:rowOff>38100</xdr:rowOff>
    </xdr:from>
    <xdr:to>
      <xdr:col>5</xdr:col>
      <xdr:colOff>523875</xdr:colOff>
      <xdr:row>9</xdr:row>
      <xdr:rowOff>152400</xdr:rowOff>
    </xdr:to>
    <xdr:cxnSp macro="">
      <xdr:nvCxnSpPr>
        <xdr:cNvPr id="6" name="Connecteur droit avec flèche 5"/>
        <xdr:cNvCxnSpPr/>
      </xdr:nvCxnSpPr>
      <xdr:spPr bwMode="auto">
        <a:xfrm flipV="1">
          <a:off x="6362700" y="1743075"/>
          <a:ext cx="304800" cy="11430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5</xdr:col>
      <xdr:colOff>228600</xdr:colOff>
      <xdr:row>10</xdr:row>
      <xdr:rowOff>28575</xdr:rowOff>
    </xdr:from>
    <xdr:to>
      <xdr:col>5</xdr:col>
      <xdr:colOff>533400</xdr:colOff>
      <xdr:row>10</xdr:row>
      <xdr:rowOff>142875</xdr:rowOff>
    </xdr:to>
    <xdr:cxnSp macro="">
      <xdr:nvCxnSpPr>
        <xdr:cNvPr id="7" name="Connecteur droit avec flèche 6"/>
        <xdr:cNvCxnSpPr/>
      </xdr:nvCxnSpPr>
      <xdr:spPr bwMode="auto">
        <a:xfrm flipV="1">
          <a:off x="6372225" y="1933575"/>
          <a:ext cx="304800" cy="11430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5</xdr:col>
      <xdr:colOff>285750</xdr:colOff>
      <xdr:row>15</xdr:row>
      <xdr:rowOff>38100</xdr:rowOff>
    </xdr:from>
    <xdr:to>
      <xdr:col>5</xdr:col>
      <xdr:colOff>523875</xdr:colOff>
      <xdr:row>15</xdr:row>
      <xdr:rowOff>161925</xdr:rowOff>
    </xdr:to>
    <xdr:cxnSp macro="">
      <xdr:nvCxnSpPr>
        <xdr:cNvPr id="9" name="Connecteur droit avec flèche 8"/>
        <xdr:cNvCxnSpPr/>
      </xdr:nvCxnSpPr>
      <xdr:spPr bwMode="auto">
        <a:xfrm>
          <a:off x="6429375" y="2943225"/>
          <a:ext cx="238125" cy="12382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5</xdr:col>
      <xdr:colOff>257175</xdr:colOff>
      <xdr:row>16</xdr:row>
      <xdr:rowOff>47625</xdr:rowOff>
    </xdr:from>
    <xdr:to>
      <xdr:col>5</xdr:col>
      <xdr:colOff>495300</xdr:colOff>
      <xdr:row>16</xdr:row>
      <xdr:rowOff>171450</xdr:rowOff>
    </xdr:to>
    <xdr:cxnSp macro="">
      <xdr:nvCxnSpPr>
        <xdr:cNvPr id="10" name="Connecteur droit avec flèche 9"/>
        <xdr:cNvCxnSpPr/>
      </xdr:nvCxnSpPr>
      <xdr:spPr bwMode="auto">
        <a:xfrm>
          <a:off x="6400800" y="3152775"/>
          <a:ext cx="238125" cy="12382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5</xdr:col>
      <xdr:colOff>285750</xdr:colOff>
      <xdr:row>17</xdr:row>
      <xdr:rowOff>38100</xdr:rowOff>
    </xdr:from>
    <xdr:to>
      <xdr:col>5</xdr:col>
      <xdr:colOff>523875</xdr:colOff>
      <xdr:row>17</xdr:row>
      <xdr:rowOff>161925</xdr:rowOff>
    </xdr:to>
    <xdr:cxnSp macro="">
      <xdr:nvCxnSpPr>
        <xdr:cNvPr id="11" name="Connecteur droit avec flèche 10"/>
        <xdr:cNvCxnSpPr/>
      </xdr:nvCxnSpPr>
      <xdr:spPr bwMode="auto">
        <a:xfrm>
          <a:off x="6429375" y="3343275"/>
          <a:ext cx="238125" cy="12382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5</xdr:col>
      <xdr:colOff>266700</xdr:colOff>
      <xdr:row>18</xdr:row>
      <xdr:rowOff>47625</xdr:rowOff>
    </xdr:from>
    <xdr:to>
      <xdr:col>5</xdr:col>
      <xdr:colOff>504825</xdr:colOff>
      <xdr:row>18</xdr:row>
      <xdr:rowOff>171450</xdr:rowOff>
    </xdr:to>
    <xdr:cxnSp macro="">
      <xdr:nvCxnSpPr>
        <xdr:cNvPr id="12" name="Connecteur droit avec flèche 11"/>
        <xdr:cNvCxnSpPr/>
      </xdr:nvCxnSpPr>
      <xdr:spPr bwMode="auto">
        <a:xfrm>
          <a:off x="6410325" y="3552825"/>
          <a:ext cx="238125" cy="12382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5</xdr:col>
      <xdr:colOff>276225</xdr:colOff>
      <xdr:row>19</xdr:row>
      <xdr:rowOff>47625</xdr:rowOff>
    </xdr:from>
    <xdr:to>
      <xdr:col>5</xdr:col>
      <xdr:colOff>514350</xdr:colOff>
      <xdr:row>19</xdr:row>
      <xdr:rowOff>171450</xdr:rowOff>
    </xdr:to>
    <xdr:cxnSp macro="">
      <xdr:nvCxnSpPr>
        <xdr:cNvPr id="13" name="Connecteur droit avec flèche 12"/>
        <xdr:cNvCxnSpPr/>
      </xdr:nvCxnSpPr>
      <xdr:spPr bwMode="auto">
        <a:xfrm>
          <a:off x="6419850" y="3752850"/>
          <a:ext cx="238125" cy="12382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5</xdr:col>
      <xdr:colOff>276225</xdr:colOff>
      <xdr:row>20</xdr:row>
      <xdr:rowOff>28575</xdr:rowOff>
    </xdr:from>
    <xdr:to>
      <xdr:col>5</xdr:col>
      <xdr:colOff>514350</xdr:colOff>
      <xdr:row>20</xdr:row>
      <xdr:rowOff>152400</xdr:rowOff>
    </xdr:to>
    <xdr:cxnSp macro="">
      <xdr:nvCxnSpPr>
        <xdr:cNvPr id="14" name="Connecteur droit avec flèche 13"/>
        <xdr:cNvCxnSpPr/>
      </xdr:nvCxnSpPr>
      <xdr:spPr bwMode="auto">
        <a:xfrm>
          <a:off x="6419850" y="3933825"/>
          <a:ext cx="238125" cy="12382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29"/>
  <sheetViews>
    <sheetView workbookViewId="0">
      <selection activeCell="L4" sqref="L4"/>
    </sheetView>
  </sheetViews>
  <sheetFormatPr baseColWidth="10" defaultColWidth="9.140625" defaultRowHeight="15" customHeight="1"/>
  <cols>
    <col min="1" max="1" width="1.140625" style="1" customWidth="1"/>
    <col min="2" max="2" width="35.28515625" style="1" customWidth="1"/>
    <col min="3" max="3" width="6.28515625" style="1" customWidth="1"/>
    <col min="4" max="4" width="9.5703125" style="1" customWidth="1"/>
    <col min="5" max="5" width="10.85546875" style="1" customWidth="1"/>
    <col min="6" max="6" width="9.5703125" style="1" customWidth="1"/>
    <col min="7" max="7" width="6.28515625" style="1" hidden="1" customWidth="1"/>
    <col min="8" max="8" width="1.140625" style="1" customWidth="1"/>
    <col min="9" max="12" width="14.85546875" style="1" customWidth="1"/>
    <col min="13" max="13" width="13.7109375" style="1" customWidth="1"/>
    <col min="14" max="14" width="5.7109375" style="1" customWidth="1"/>
    <col min="15" max="16384" width="9.140625" style="1"/>
  </cols>
  <sheetData>
    <row r="2" spans="2:13" ht="27.75" customHeight="1">
      <c r="D2" s="88" t="s">
        <v>0</v>
      </c>
      <c r="E2" s="88"/>
      <c r="F2" s="88"/>
      <c r="G2" s="88"/>
      <c r="H2" s="88"/>
      <c r="I2" s="88"/>
      <c r="J2" s="88"/>
      <c r="K2" s="88"/>
    </row>
    <row r="3" spans="2:13" ht="15" customHeight="1">
      <c r="D3" s="89" t="s">
        <v>25</v>
      </c>
      <c r="E3" s="89"/>
      <c r="F3" s="89"/>
      <c r="G3" s="89"/>
      <c r="H3" s="89"/>
      <c r="I3" s="89"/>
      <c r="J3" s="89"/>
      <c r="K3" s="89"/>
    </row>
    <row r="4" spans="2:13" ht="15" customHeight="1">
      <c r="D4" s="89" t="s">
        <v>1</v>
      </c>
      <c r="E4" s="89"/>
      <c r="F4" s="89"/>
      <c r="G4" s="89"/>
      <c r="H4" s="89"/>
      <c r="I4" s="89"/>
      <c r="J4" s="89"/>
      <c r="K4" s="89"/>
    </row>
    <row r="5" spans="2:13" ht="15" customHeight="1">
      <c r="D5" s="25"/>
      <c r="E5" s="25"/>
      <c r="F5" s="25"/>
      <c r="G5" s="25"/>
      <c r="H5" s="25"/>
      <c r="I5" s="25"/>
      <c r="J5" s="25"/>
      <c r="K5" s="25"/>
    </row>
    <row r="6" spans="2:13" ht="15" customHeight="1">
      <c r="D6" s="25"/>
      <c r="E6" s="25"/>
      <c r="F6" s="25"/>
      <c r="G6" s="25"/>
      <c r="H6" s="25"/>
      <c r="I6" s="25"/>
      <c r="J6" s="25"/>
      <c r="K6" s="25"/>
    </row>
    <row r="9" spans="2:13" ht="15" customHeight="1" thickBot="1"/>
    <row r="10" spans="2:13" ht="24.75" customHeight="1" thickBot="1">
      <c r="B10" s="45" t="s">
        <v>2</v>
      </c>
      <c r="C10" s="46"/>
      <c r="D10" s="46"/>
      <c r="E10" s="43">
        <f ca="1">TODAY()</f>
        <v>44652</v>
      </c>
      <c r="F10" s="44"/>
    </row>
    <row r="11" spans="2:13" ht="12" customHeight="1">
      <c r="J11" s="18" t="s">
        <v>3</v>
      </c>
      <c r="K11" s="18"/>
      <c r="L11" s="18" t="s">
        <v>4</v>
      </c>
      <c r="M11" s="19"/>
    </row>
    <row r="12" spans="2:13" ht="15.75" customHeight="1" thickBot="1">
      <c r="B12" s="58" t="s">
        <v>5</v>
      </c>
      <c r="C12" s="59"/>
      <c r="D12" s="60" t="s">
        <v>4</v>
      </c>
      <c r="E12" s="61" t="s">
        <v>6</v>
      </c>
      <c r="F12" s="62" t="s">
        <v>7</v>
      </c>
      <c r="J12" s="18">
        <v>0.20499999999999999</v>
      </c>
      <c r="K12" s="18"/>
      <c r="L12" s="18">
        <v>0</v>
      </c>
      <c r="M12" s="19"/>
    </row>
    <row r="13" spans="2:13" ht="13.5" customHeight="1" thickBot="1">
      <c r="B13" s="63" t="s">
        <v>8</v>
      </c>
      <c r="C13" s="64">
        <v>1000</v>
      </c>
      <c r="D13" s="65" t="s">
        <v>9</v>
      </c>
      <c r="E13" s="66" t="s">
        <v>10</v>
      </c>
      <c r="F13" s="67" t="s">
        <v>11</v>
      </c>
      <c r="J13" s="18">
        <v>0.20499999999999999</v>
      </c>
      <c r="K13" s="18"/>
      <c r="L13" s="18">
        <v>750</v>
      </c>
      <c r="M13" s="19"/>
    </row>
    <row r="14" spans="2:13" ht="15" customHeight="1">
      <c r="B14" s="53" t="s">
        <v>12</v>
      </c>
      <c r="C14" s="6"/>
      <c r="D14" s="68">
        <v>615</v>
      </c>
      <c r="E14" s="69">
        <v>0.32800000000000001</v>
      </c>
      <c r="F14" s="70">
        <f t="shared" ref="F14:F22" si="0">D14*E14</f>
        <v>201.72</v>
      </c>
      <c r="J14" s="18">
        <v>0.42799999999999999</v>
      </c>
      <c r="K14" s="18"/>
      <c r="L14" s="18">
        <v>1000</v>
      </c>
      <c r="M14" s="19"/>
    </row>
    <row r="15" spans="2:13" s="3" customFormat="1" ht="15" customHeight="1">
      <c r="B15" s="54" t="s">
        <v>86</v>
      </c>
      <c r="C15" s="17"/>
      <c r="D15" s="68">
        <f>C15*0.72</f>
        <v>0</v>
      </c>
      <c r="E15" s="69">
        <v>1.1200000000000001</v>
      </c>
      <c r="F15" s="70">
        <f t="shared" si="0"/>
        <v>0</v>
      </c>
      <c r="I15" s="1"/>
      <c r="J15" s="18">
        <v>0.56399999999999995</v>
      </c>
      <c r="K15" s="18"/>
      <c r="L15" s="18">
        <v>1000</v>
      </c>
      <c r="M15" s="19"/>
    </row>
    <row r="16" spans="2:13" s="3" customFormat="1" ht="15" customHeight="1">
      <c r="B16" s="55" t="s">
        <v>85</v>
      </c>
      <c r="C16" s="17"/>
      <c r="D16" s="68">
        <f>C16*0.72</f>
        <v>0</v>
      </c>
      <c r="E16" s="69">
        <v>1.61</v>
      </c>
      <c r="F16" s="70">
        <f t="shared" si="0"/>
        <v>0</v>
      </c>
      <c r="I16" s="1"/>
      <c r="J16" s="18">
        <v>0.56399999999999995</v>
      </c>
      <c r="K16" s="18"/>
      <c r="L16" s="18">
        <v>0</v>
      </c>
      <c r="M16" s="19"/>
    </row>
    <row r="17" spans="2:13" ht="15" customHeight="1">
      <c r="B17" s="53" t="s">
        <v>13</v>
      </c>
      <c r="C17" s="8"/>
      <c r="D17" s="71"/>
      <c r="E17" s="69">
        <v>0.41</v>
      </c>
      <c r="F17" s="70">
        <f t="shared" si="0"/>
        <v>0</v>
      </c>
      <c r="J17" s="18"/>
      <c r="K17" s="18"/>
      <c r="L17" s="18"/>
      <c r="M17" s="20"/>
    </row>
    <row r="18" spans="2:13" ht="15" customHeight="1">
      <c r="B18" s="53" t="s">
        <v>14</v>
      </c>
      <c r="C18" s="8"/>
      <c r="D18" s="71"/>
      <c r="E18" s="69">
        <v>0.41</v>
      </c>
      <c r="F18" s="70">
        <f t="shared" si="0"/>
        <v>0</v>
      </c>
      <c r="J18" s="18"/>
      <c r="K18" s="18"/>
      <c r="L18" s="18"/>
      <c r="M18" s="20"/>
    </row>
    <row r="19" spans="2:13" ht="15" customHeight="1">
      <c r="B19" s="53" t="s">
        <v>83</v>
      </c>
      <c r="C19" s="8"/>
      <c r="D19" s="71"/>
      <c r="E19" s="69">
        <v>1.19</v>
      </c>
      <c r="F19" s="70">
        <f t="shared" si="0"/>
        <v>0</v>
      </c>
      <c r="J19" s="20">
        <f>D27</f>
        <v>0.32281505728314241</v>
      </c>
      <c r="K19" s="18"/>
      <c r="L19" s="18"/>
      <c r="M19" s="21">
        <f>D25</f>
        <v>611</v>
      </c>
    </row>
    <row r="20" spans="2:13" ht="15" customHeight="1">
      <c r="B20" s="53" t="s">
        <v>84</v>
      </c>
      <c r="C20" s="8"/>
      <c r="D20" s="71"/>
      <c r="E20" s="69">
        <v>1.19</v>
      </c>
      <c r="F20" s="70">
        <f t="shared" si="0"/>
        <v>0</v>
      </c>
      <c r="J20" s="20"/>
      <c r="K20" s="20"/>
      <c r="L20" s="22"/>
      <c r="M20" s="23"/>
    </row>
    <row r="21" spans="2:13" ht="15" customHeight="1">
      <c r="B21" s="55" t="s">
        <v>27</v>
      </c>
      <c r="C21" s="9"/>
      <c r="D21" s="71"/>
      <c r="E21" s="69">
        <v>1.9</v>
      </c>
      <c r="F21" s="70">
        <f t="shared" si="0"/>
        <v>0</v>
      </c>
      <c r="G21" s="24"/>
      <c r="H21" s="24"/>
      <c r="J21" s="18"/>
      <c r="K21" s="18"/>
      <c r="L21" s="20"/>
      <c r="M21" s="11"/>
    </row>
    <row r="22" spans="2:13" ht="15" customHeight="1" thickBot="1">
      <c r="B22" s="56"/>
      <c r="C22" s="9"/>
      <c r="D22" s="72"/>
      <c r="E22" s="69"/>
      <c r="F22" s="70">
        <f t="shared" si="0"/>
        <v>0</v>
      </c>
      <c r="G22" s="2"/>
      <c r="H22" s="2"/>
      <c r="J22" s="20"/>
      <c r="K22" s="18"/>
      <c r="L22" s="21"/>
    </row>
    <row r="23" spans="2:13" ht="15" customHeight="1" thickBot="1">
      <c r="B23" s="84" t="s">
        <v>15</v>
      </c>
      <c r="C23" s="7"/>
      <c r="D23" s="73">
        <f>SUM(D14:D22)</f>
        <v>615</v>
      </c>
      <c r="E23" s="74"/>
      <c r="F23" s="75">
        <f>SUM(F14:F22)</f>
        <v>201.72</v>
      </c>
      <c r="G23" s="2"/>
      <c r="H23" s="2"/>
      <c r="K23" s="4"/>
      <c r="L23" s="5"/>
      <c r="M23" s="2"/>
    </row>
    <row r="24" spans="2:13" ht="15" customHeight="1" thickBot="1">
      <c r="B24" s="85" t="s">
        <v>16</v>
      </c>
      <c r="C24" s="14"/>
      <c r="D24" s="76">
        <v>-4</v>
      </c>
      <c r="E24" s="77">
        <v>1.1200000000000001</v>
      </c>
      <c r="F24" s="78">
        <f>D24*E24</f>
        <v>-4.4800000000000004</v>
      </c>
      <c r="G24" s="2"/>
      <c r="H24" s="2"/>
      <c r="I24" s="10"/>
      <c r="J24" s="2"/>
      <c r="K24" s="2"/>
    </row>
    <row r="25" spans="2:13" ht="15" customHeight="1" thickBot="1">
      <c r="B25" s="57" t="s">
        <v>17</v>
      </c>
      <c r="C25" s="16"/>
      <c r="D25" s="79">
        <f>IF(D23+D24&gt;C13, "SURCHARGE", D23+D24)</f>
        <v>611</v>
      </c>
      <c r="E25" s="80"/>
      <c r="F25" s="75">
        <f>F23+F24</f>
        <v>197.24</v>
      </c>
      <c r="G25" s="2"/>
      <c r="H25" s="2"/>
      <c r="I25" s="2"/>
      <c r="J25" s="2"/>
      <c r="K25" s="2"/>
    </row>
    <row r="26" spans="2:13" ht="15" customHeight="1" thickBot="1">
      <c r="B26" s="86" t="s">
        <v>18</v>
      </c>
      <c r="C26" s="15"/>
      <c r="D26" s="81">
        <f>IF(D25="SURCHARGE", C13-(D23+D24), C13-D25)</f>
        <v>389</v>
      </c>
      <c r="E26" s="82"/>
      <c r="F26" s="82"/>
      <c r="G26" s="2"/>
      <c r="H26" s="2"/>
      <c r="I26" s="90"/>
      <c r="J26" s="91" t="s">
        <v>19</v>
      </c>
      <c r="K26" s="91"/>
      <c r="L26" s="91"/>
      <c r="M26" s="90"/>
    </row>
    <row r="27" spans="2:13" ht="15" customHeight="1">
      <c r="B27" s="87" t="s">
        <v>3</v>
      </c>
      <c r="C27" s="12"/>
      <c r="D27" s="83">
        <f>IF(D25="SURCHARGE", "********",F25/D25)</f>
        <v>0.32281505728314241</v>
      </c>
      <c r="E27" s="82"/>
      <c r="F27" s="82"/>
      <c r="G27" s="2"/>
      <c r="H27" s="2"/>
      <c r="I27" s="92" t="s">
        <v>20</v>
      </c>
      <c r="J27" s="93" t="s">
        <v>21</v>
      </c>
      <c r="K27" s="94"/>
      <c r="L27" s="94"/>
      <c r="M27" s="95" t="s">
        <v>22</v>
      </c>
    </row>
    <row r="28" spans="2:13" ht="15" customHeight="1">
      <c r="E28" s="13"/>
      <c r="F28" s="13"/>
      <c r="I28" s="96" t="s">
        <v>22</v>
      </c>
      <c r="J28" s="97" t="s">
        <v>23</v>
      </c>
      <c r="K28" s="98"/>
      <c r="L28" s="98"/>
      <c r="M28" s="99" t="s">
        <v>20</v>
      </c>
    </row>
    <row r="29" spans="2:13" ht="16.5" customHeight="1" thickBot="1">
      <c r="B29" s="104" t="s">
        <v>26</v>
      </c>
      <c r="I29" s="100" t="s">
        <v>20</v>
      </c>
      <c r="J29" s="101" t="s">
        <v>24</v>
      </c>
      <c r="K29" s="102"/>
      <c r="L29" s="102"/>
      <c r="M29" s="103" t="s">
        <v>22</v>
      </c>
    </row>
  </sheetData>
  <sheetProtection sheet="1" objects="1" scenarios="1"/>
  <mergeCells count="9">
    <mergeCell ref="J28:L28"/>
    <mergeCell ref="J29:L29"/>
    <mergeCell ref="D2:K2"/>
    <mergeCell ref="D3:K3"/>
    <mergeCell ref="D4:K4"/>
    <mergeCell ref="J26:L26"/>
    <mergeCell ref="J27:L27"/>
    <mergeCell ref="E10:F10"/>
    <mergeCell ref="B10:D10"/>
  </mergeCells>
  <conditionalFormatting sqref="D25">
    <cfRule type="cellIs" dxfId="1" priority="1" stopIfTrue="1" operator="lessThanOrEqual">
      <formula>2300</formula>
    </cfRule>
    <cfRule type="cellIs" dxfId="0" priority="2" stopIfTrue="1" operator="greaterThan">
      <formula>2300</formula>
    </cfRule>
  </conditionalFormatting>
  <pageMargins left="0.19685039370078741" right="0.19685039370078741" top="0.19685039370078741" bottom="0.19685039370078741" header="0.31496062992125984" footer="0.31496062992125984"/>
  <pageSetup paperSize="9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G36"/>
  <sheetViews>
    <sheetView tabSelected="1" workbookViewId="0">
      <selection activeCell="B33" sqref="B33"/>
    </sheetView>
  </sheetViews>
  <sheetFormatPr baseColWidth="10" defaultRowHeight="12.75"/>
  <cols>
    <col min="1" max="1" width="9.7109375" customWidth="1"/>
    <col min="2" max="2" width="31.85546875" bestFit="1" customWidth="1"/>
    <col min="3" max="3" width="18.5703125" bestFit="1" customWidth="1"/>
    <col min="4" max="4" width="20.5703125" bestFit="1" customWidth="1"/>
    <col min="7" max="7" width="18" style="29" bestFit="1" customWidth="1"/>
  </cols>
  <sheetData>
    <row r="3" spans="2:7" ht="13.5" thickBot="1"/>
    <row r="4" spans="2:7" ht="16.5" thickTop="1">
      <c r="B4" s="47" t="s">
        <v>49</v>
      </c>
      <c r="C4" s="48"/>
      <c r="D4" s="48"/>
      <c r="E4" s="48"/>
      <c r="F4" s="48"/>
      <c r="G4" s="49"/>
    </row>
    <row r="5" spans="2:7" ht="15.75">
      <c r="B5" s="50" t="s">
        <v>50</v>
      </c>
      <c r="C5" s="51"/>
      <c r="D5" s="51"/>
      <c r="E5" s="51"/>
      <c r="F5" s="51"/>
      <c r="G5" s="52"/>
    </row>
    <row r="6" spans="2:7" ht="15.75">
      <c r="B6" s="34" t="s">
        <v>28</v>
      </c>
      <c r="C6" s="26" t="s">
        <v>29</v>
      </c>
      <c r="D6" s="26" t="s">
        <v>30</v>
      </c>
      <c r="E6" s="26" t="s">
        <v>31</v>
      </c>
      <c r="F6" s="26" t="s">
        <v>32</v>
      </c>
      <c r="G6" s="35" t="s">
        <v>33</v>
      </c>
    </row>
    <row r="7" spans="2:7" ht="15.75">
      <c r="B7" s="40" t="s">
        <v>34</v>
      </c>
      <c r="C7" s="27" t="s">
        <v>51</v>
      </c>
      <c r="D7" s="27" t="s">
        <v>54</v>
      </c>
      <c r="E7" s="27" t="s">
        <v>60</v>
      </c>
      <c r="F7" s="27"/>
      <c r="G7" s="36" t="s">
        <v>64</v>
      </c>
    </row>
    <row r="8" spans="2:7" ht="15.75">
      <c r="B8" s="40" t="s">
        <v>38</v>
      </c>
      <c r="C8" s="27" t="s">
        <v>51</v>
      </c>
      <c r="D8" s="27" t="s">
        <v>55</v>
      </c>
      <c r="E8" s="27">
        <v>130</v>
      </c>
      <c r="F8" s="27"/>
      <c r="G8" s="36" t="s">
        <v>65</v>
      </c>
    </row>
    <row r="9" spans="2:7" ht="15.75">
      <c r="B9" s="40" t="s">
        <v>35</v>
      </c>
      <c r="C9" s="27" t="s">
        <v>52</v>
      </c>
      <c r="D9" s="27" t="s">
        <v>55</v>
      </c>
      <c r="E9" s="27">
        <v>150</v>
      </c>
      <c r="F9" s="27"/>
      <c r="G9" s="36" t="s">
        <v>66</v>
      </c>
    </row>
    <row r="10" spans="2:7" ht="15.75">
      <c r="B10" s="40" t="s">
        <v>36</v>
      </c>
      <c r="C10" s="27" t="s">
        <v>51</v>
      </c>
      <c r="D10" s="27" t="s">
        <v>55</v>
      </c>
      <c r="E10" s="27">
        <v>140</v>
      </c>
      <c r="F10" s="27"/>
      <c r="G10" s="36"/>
    </row>
    <row r="11" spans="2:7" ht="15.75">
      <c r="B11" s="40" t="s">
        <v>37</v>
      </c>
      <c r="C11" s="27" t="s">
        <v>51</v>
      </c>
      <c r="D11" s="27" t="s">
        <v>55</v>
      </c>
      <c r="E11" s="27">
        <v>130</v>
      </c>
      <c r="F11" s="27"/>
      <c r="G11" s="36" t="s">
        <v>67</v>
      </c>
    </row>
    <row r="12" spans="2:7" ht="15.75">
      <c r="B12" s="41" t="s">
        <v>39</v>
      </c>
      <c r="C12" s="27" t="s">
        <v>52</v>
      </c>
      <c r="D12" s="27">
        <v>2450</v>
      </c>
      <c r="E12" s="27" t="s">
        <v>61</v>
      </c>
      <c r="F12" s="27">
        <v>0</v>
      </c>
      <c r="G12" s="36" t="s">
        <v>68</v>
      </c>
    </row>
    <row r="13" spans="2:7" ht="15.75">
      <c r="B13" s="40" t="s">
        <v>40</v>
      </c>
      <c r="C13" s="27" t="s">
        <v>52</v>
      </c>
      <c r="D13" s="27">
        <v>2350</v>
      </c>
      <c r="E13" s="27" t="s">
        <v>62</v>
      </c>
      <c r="F13" s="27">
        <v>0</v>
      </c>
      <c r="G13" s="36" t="s">
        <v>69</v>
      </c>
    </row>
    <row r="14" spans="2:7" ht="15.75">
      <c r="B14" s="40" t="s">
        <v>41</v>
      </c>
      <c r="C14" s="27" t="s">
        <v>52</v>
      </c>
      <c r="D14" s="28" t="s">
        <v>56</v>
      </c>
      <c r="E14" s="27">
        <v>150</v>
      </c>
      <c r="F14" s="27"/>
      <c r="G14" s="36" t="s">
        <v>70</v>
      </c>
    </row>
    <row r="15" spans="2:7" ht="15.75">
      <c r="B15" s="40" t="s">
        <v>42</v>
      </c>
      <c r="C15" s="27" t="s">
        <v>52</v>
      </c>
      <c r="D15" s="28" t="s">
        <v>57</v>
      </c>
      <c r="E15" s="27">
        <v>150</v>
      </c>
      <c r="F15" s="27"/>
      <c r="G15" s="36" t="s">
        <v>70</v>
      </c>
    </row>
    <row r="16" spans="2:7" ht="15.75">
      <c r="B16" s="40" t="s">
        <v>43</v>
      </c>
      <c r="C16" s="27" t="s">
        <v>51</v>
      </c>
      <c r="D16" s="28" t="s">
        <v>58</v>
      </c>
      <c r="E16" s="27">
        <v>150</v>
      </c>
      <c r="F16" s="27"/>
      <c r="G16" s="36" t="s">
        <v>71</v>
      </c>
    </row>
    <row r="17" spans="2:7" ht="15.75">
      <c r="B17" s="40" t="s">
        <v>44</v>
      </c>
      <c r="C17" s="27" t="s">
        <v>51</v>
      </c>
      <c r="D17" s="27" t="s">
        <v>59</v>
      </c>
      <c r="E17" s="27">
        <v>140</v>
      </c>
      <c r="F17" s="27"/>
      <c r="G17" s="36" t="s">
        <v>72</v>
      </c>
    </row>
    <row r="18" spans="2:7" ht="15.75">
      <c r="B18" s="40" t="s">
        <v>45</v>
      </c>
      <c r="C18" s="27" t="s">
        <v>51</v>
      </c>
      <c r="D18" s="27" t="s">
        <v>59</v>
      </c>
      <c r="E18" s="27" t="s">
        <v>63</v>
      </c>
      <c r="F18" s="27"/>
      <c r="G18" s="36" t="s">
        <v>73</v>
      </c>
    </row>
    <row r="19" spans="2:7" ht="15.75">
      <c r="B19" s="40" t="s">
        <v>46</v>
      </c>
      <c r="C19" s="27" t="s">
        <v>53</v>
      </c>
      <c r="D19" s="28" t="s">
        <v>58</v>
      </c>
      <c r="E19" s="27">
        <v>105</v>
      </c>
      <c r="F19" s="27"/>
      <c r="G19" s="36" t="s">
        <v>74</v>
      </c>
    </row>
    <row r="20" spans="2:7" ht="15.75">
      <c r="B20" s="40" t="s">
        <v>47</v>
      </c>
      <c r="C20" s="27" t="s">
        <v>52</v>
      </c>
      <c r="D20" s="27">
        <v>2600</v>
      </c>
      <c r="E20" s="27">
        <v>260</v>
      </c>
      <c r="F20" s="27"/>
      <c r="G20" s="37" t="s">
        <v>75</v>
      </c>
    </row>
    <row r="21" spans="2:7" ht="16.5" thickBot="1">
      <c r="B21" s="42" t="s">
        <v>48</v>
      </c>
      <c r="C21" s="38" t="s">
        <v>52</v>
      </c>
      <c r="D21" s="38">
        <v>2400</v>
      </c>
      <c r="E21" s="38">
        <v>215</v>
      </c>
      <c r="F21" s="38"/>
      <c r="G21" s="39"/>
    </row>
    <row r="22" spans="2:7" ht="13.5" thickTop="1">
      <c r="B22" s="30"/>
      <c r="C22" s="30"/>
      <c r="D22" s="30"/>
      <c r="E22" s="30"/>
      <c r="F22" s="30"/>
      <c r="G22" s="31"/>
    </row>
    <row r="23" spans="2:7" ht="15.75">
      <c r="B23" s="32" t="s">
        <v>76</v>
      </c>
      <c r="C23" s="30"/>
      <c r="D23" s="30"/>
      <c r="E23" s="30"/>
      <c r="F23" s="30"/>
      <c r="G23" s="31"/>
    </row>
    <row r="24" spans="2:7" ht="15.75">
      <c r="B24" s="32" t="s">
        <v>77</v>
      </c>
      <c r="C24" s="30"/>
      <c r="D24" s="30"/>
      <c r="E24" s="30"/>
      <c r="F24" s="30"/>
      <c r="G24" s="31"/>
    </row>
    <row r="25" spans="2:7" ht="15.75">
      <c r="B25" s="32" t="s">
        <v>78</v>
      </c>
      <c r="C25" s="30"/>
      <c r="D25" s="30"/>
      <c r="E25" s="30"/>
      <c r="F25" s="30"/>
      <c r="G25" s="31"/>
    </row>
    <row r="26" spans="2:7" ht="15.75">
      <c r="B26" s="32" t="s">
        <v>79</v>
      </c>
      <c r="C26" s="30"/>
      <c r="D26" s="30"/>
      <c r="E26" s="30"/>
      <c r="F26" s="30"/>
      <c r="G26" s="31"/>
    </row>
    <row r="27" spans="2:7" ht="15.75">
      <c r="B27" s="32" t="s">
        <v>80</v>
      </c>
      <c r="D27" s="33" t="s">
        <v>82</v>
      </c>
      <c r="E27" s="30"/>
      <c r="F27" s="30"/>
      <c r="G27" s="31"/>
    </row>
    <row r="28" spans="2:7" ht="15.75">
      <c r="B28" s="32" t="s">
        <v>81</v>
      </c>
      <c r="C28" s="30"/>
      <c r="D28" s="30"/>
      <c r="E28" s="30"/>
      <c r="F28" s="30"/>
      <c r="G28" s="31"/>
    </row>
    <row r="29" spans="2:7">
      <c r="B29" s="30"/>
      <c r="C29" s="30"/>
      <c r="D29" s="30"/>
      <c r="E29" s="30"/>
      <c r="F29" s="30"/>
      <c r="G29" s="31"/>
    </row>
    <row r="30" spans="2:7">
      <c r="B30" s="30"/>
      <c r="C30" s="30"/>
      <c r="D30" s="30"/>
      <c r="E30" s="30"/>
      <c r="F30" s="30"/>
      <c r="G30" s="31"/>
    </row>
    <row r="31" spans="2:7">
      <c r="B31" s="30"/>
      <c r="C31" s="30"/>
      <c r="D31" s="30"/>
      <c r="E31" s="30"/>
      <c r="F31" s="30"/>
      <c r="G31" s="31"/>
    </row>
    <row r="32" spans="2:7">
      <c r="B32" s="30"/>
      <c r="C32" s="30"/>
      <c r="D32" s="30"/>
      <c r="E32" s="30"/>
      <c r="F32" s="30"/>
      <c r="G32" s="31"/>
    </row>
    <row r="33" spans="2:7">
      <c r="B33" s="30"/>
      <c r="C33" s="30"/>
      <c r="D33" s="30"/>
      <c r="E33" s="30"/>
      <c r="F33" s="30"/>
      <c r="G33" s="31"/>
    </row>
    <row r="34" spans="2:7">
      <c r="B34" s="30"/>
      <c r="C34" s="30"/>
      <c r="D34" s="30"/>
      <c r="E34" s="30"/>
      <c r="F34" s="30"/>
      <c r="G34" s="31"/>
    </row>
    <row r="35" spans="2:7">
      <c r="B35" s="30"/>
      <c r="C35" s="30"/>
      <c r="D35" s="30"/>
      <c r="E35" s="30"/>
      <c r="F35" s="30"/>
      <c r="G35" s="31"/>
    </row>
    <row r="36" spans="2:7">
      <c r="B36" s="30"/>
      <c r="C36" s="30"/>
      <c r="D36" s="30"/>
      <c r="E36" s="30"/>
      <c r="F36" s="30"/>
      <c r="G36" s="31"/>
    </row>
  </sheetData>
  <sheetProtection sheet="1" objects="1" scenarios="1"/>
  <mergeCells count="2">
    <mergeCell ref="B4:G4"/>
    <mergeCell ref="B5:G5"/>
  </mergeCell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Devis de masse F-GDYN</vt:lpstr>
      <vt:lpstr>Paramètres F-GDYN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Corinne LABBETOUL</dc:creator>
  <cp:lastModifiedBy>Philippe BISSERIER</cp:lastModifiedBy>
  <cp:revision/>
  <cp:lastPrinted>2022-04-01T14:38:25Z</cp:lastPrinted>
  <dcterms:created xsi:type="dcterms:W3CDTF">2000-06-03T00:18:22Z</dcterms:created>
  <dcterms:modified xsi:type="dcterms:W3CDTF">2022-04-01T14:39:23Z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1935249475</vt:i4>
  </property>
  <property fmtid="{D5CDD505-2E9C-101B-9397-08002B2CF9AE}" pid="3" name="_EmailSubject">
    <vt:lpwstr>centrage2</vt:lpwstr>
  </property>
  <property fmtid="{D5CDD505-2E9C-101B-9397-08002B2CF9AE}" pid="4" name="_AuthorEmail">
    <vt:lpwstr>daube.gabriel@wanadoo.fr</vt:lpwstr>
  </property>
  <property fmtid="{D5CDD505-2E9C-101B-9397-08002B2CF9AE}" pid="5" name="_AuthorEmailDisplayName">
    <vt:lpwstr>Gabriel Daubé</vt:lpwstr>
  </property>
  <property fmtid="{D5CDD505-2E9C-101B-9397-08002B2CF9AE}" pid="6" name="_ReviewingToolsShownOnce">
    <vt:lpwstr/>
  </property>
</Properties>
</file>